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<sst xmlns="http://schemas.openxmlformats.org/spreadsheetml/2006/main" count="78" uniqueCount="78">
  <si>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</si>
  <si>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</si>
  <si>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</si>
  <si>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</si>
  <si>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</si>
  <si>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</si>
  <si>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</si>
  <si>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</si>
  <si>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</si>
  <si>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</si>
  <si>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</si>
  <si>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</si>
  <si>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</si>
  <si>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</si>
  <si>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</si>
  <si>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</si>
  <si>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</si>
  <si>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</si>
  <si>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</si>
  <si>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</si>
  <si>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</si>
  <si>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</si>
  <si>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</si>
  <si>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</si>
  <si>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</si>
  <si>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</si>
  <si>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</si>
  <si>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</si>
  <si>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</si>
  <si>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</si>
  <si>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</si>
  <si>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</si>
  <si>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</si>
  <si>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</si>
  <si>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</si>
  <si>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</si>
  <si>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</si>
  <si>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</si>
  <si>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</si>
  <si>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</si>
  <si>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</si>
  <si>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</si>
  <si>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</si>
  <si>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</si>
  <si>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</si>
  <si>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</si>
  <si>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</si>
  <si>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</si>
  <si>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</si>
  <si>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</si>
  <si>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</si>
  <si>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</si>
  <si>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</si>
  <si>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</si>
  <si>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</si>
  <si>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</si>
  <si>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</si>
  <si>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</si>
  <si>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</si>
  <si>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</si>
  <si>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</si>
  <si>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</si>
  <si>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</si>
  <si>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Дезинсекция мусоростволов, мусорокамер 1промывка</t>
  </si>
  <si>
    <t>Ремонт межпанельных швов 40 м/п (по заявкам)</t>
  </si>
  <si>
    <t>Оранжевый слон</t>
  </si>
  <si>
    <t>МТС</t>
  </si>
  <si>
    <t>ТТК</t>
  </si>
  <si>
    <t>500</t>
  </si>
  <si>
    <t>План работ и услуг по содержанию и ремонту общего имущества МКД на 2018 год по адресу:                                         Г.Исакова, 270</t>
  </si>
  <si>
    <t>Ремонт канализации в подвале дома</t>
  </si>
  <si>
    <t>Установка пластиковых окон в подъезде №2,3,4,5</t>
  </si>
  <si>
    <t>Ремонт -Установка подъездных козырьков №4,5</t>
  </si>
  <si>
    <t>Установка энергосберегающего освещения в под.№1,2,4</t>
  </si>
  <si>
    <t>Замена общедомовых. стояков. хол./гор. водоснабжения под.№1,2</t>
  </si>
  <si>
    <t>Замена электрощитовых</t>
  </si>
  <si>
    <t>Ремонт кровли 50 м.кв. (по заявкам)</t>
  </si>
  <si>
    <t>Экспертиза кровли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</si>
</sst>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7">
      <selection activeCell="G26" sqref="G2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80" t="s">
        <v>41</v>
      </c>
      <c r="F1" s="80"/>
      <c r="G1" s="80"/>
    </row>
    <row r="2" spans="1:7" ht="30" customHeight="1">
      <c r="A2" s="81" t="s">
        <v>69</v>
      </c>
      <c r="B2" s="81"/>
      <c r="C2" s="81"/>
      <c r="D2" s="81"/>
      <c r="E2" s="81"/>
      <c r="F2" s="81"/>
      <c r="G2" s="81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2" t="s">
        <v>51</v>
      </c>
      <c r="D4" s="83"/>
      <c r="E4" s="83"/>
      <c r="F4" s="43"/>
    </row>
    <row r="5" spans="2:6" ht="15">
      <c r="B5" s="9" t="s">
        <v>1</v>
      </c>
      <c r="C5" s="84">
        <v>5</v>
      </c>
      <c r="D5" s="85"/>
      <c r="E5" s="85"/>
      <c r="F5" s="44"/>
    </row>
    <row r="6" spans="2:6" ht="15">
      <c r="B6" s="10" t="s">
        <v>2</v>
      </c>
      <c r="C6" s="84">
        <v>9315.9</v>
      </c>
      <c r="D6" s="85"/>
      <c r="E6" s="85"/>
      <c r="F6" s="44"/>
    </row>
    <row r="7" spans="2:6" ht="18.75" customHeight="1">
      <c r="B7" s="40" t="s">
        <v>48</v>
      </c>
      <c r="C7" s="86">
        <v>69545</v>
      </c>
      <c r="D7" s="87"/>
      <c r="E7" s="88"/>
      <c r="F7" s="45"/>
    </row>
    <row r="8" spans="2:4" ht="15">
      <c r="B8" s="57"/>
      <c r="D8" s="39">
        <v>8.5</v>
      </c>
    </row>
    <row r="9" spans="1:7" ht="15">
      <c r="A9" s="67" t="s">
        <v>3</v>
      </c>
      <c r="B9" s="68"/>
      <c r="C9" s="68"/>
      <c r="D9" s="68"/>
      <c r="E9" s="69"/>
      <c r="F9" s="69"/>
      <c r="G9" s="69"/>
    </row>
    <row r="10" spans="1:7" ht="65.25" customHeight="1">
      <c r="A10" s="70" t="s">
        <v>4</v>
      </c>
      <c r="B10" s="72" t="s">
        <v>5</v>
      </c>
      <c r="C10" s="74" t="s">
        <v>32</v>
      </c>
      <c r="D10" s="76" t="s">
        <v>44</v>
      </c>
      <c r="E10" s="77"/>
      <c r="F10" s="74" t="s">
        <v>43</v>
      </c>
      <c r="G10" s="78" t="s">
        <v>53</v>
      </c>
    </row>
    <row r="11" spans="1:7" ht="45" customHeight="1">
      <c r="A11" s="71"/>
      <c r="B11" s="73"/>
      <c r="C11" s="75"/>
      <c r="D11" s="38" t="s">
        <v>6</v>
      </c>
      <c r="E11" s="46" t="s">
        <v>42</v>
      </c>
      <c r="F11" s="75"/>
      <c r="G11" s="79"/>
    </row>
    <row r="12" spans="1:7" ht="27" customHeight="1">
      <c r="A12" s="12" t="s">
        <v>7</v>
      </c>
      <c r="B12" s="13" t="s">
        <v>31</v>
      </c>
      <c r="C12" s="14">
        <f>D12*C6</f>
        <v>43225.776</v>
      </c>
      <c r="D12" s="14">
        <v>4.64</v>
      </c>
      <c r="E12" s="15">
        <f>C12*12</f>
        <v>518709.312</v>
      </c>
      <c r="F12" s="15">
        <f>C12*12</f>
        <v>518709.312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4378.473</v>
      </c>
      <c r="D14" s="15">
        <v>0.47</v>
      </c>
      <c r="E14" s="15">
        <f>C14*12</f>
        <v>52541.676</v>
      </c>
      <c r="F14" s="15">
        <f>C14*12</f>
        <v>52541.676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0.14491353492416192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60</v>
      </c>
      <c r="C16" s="15">
        <f aca="true" t="shared" si="0" ref="C16:C32">E16/12</f>
        <v>138.75</v>
      </c>
      <c r="D16" s="15">
        <f>C16/C6</f>
        <v>0.014893891089427753</v>
      </c>
      <c r="E16" s="3">
        <v>1665</v>
      </c>
      <c r="F16" s="15">
        <v>1665</v>
      </c>
      <c r="G16" s="3"/>
    </row>
    <row r="17" spans="1:7" ht="18.75">
      <c r="A17" s="2" t="s">
        <v>14</v>
      </c>
      <c r="B17" s="1" t="s">
        <v>38</v>
      </c>
      <c r="C17" s="15">
        <f t="shared" si="0"/>
        <v>212</v>
      </c>
      <c r="D17" s="15">
        <f>C17/C6</f>
        <v>0.022756792151053577</v>
      </c>
      <c r="E17" s="15">
        <v>2544</v>
      </c>
      <c r="F17" s="15">
        <v>2544</v>
      </c>
      <c r="G17" s="3"/>
    </row>
    <row r="18" spans="1:7" ht="18.75">
      <c r="A18" s="2" t="s">
        <v>46</v>
      </c>
      <c r="B18" s="1" t="s">
        <v>70</v>
      </c>
      <c r="C18" s="15">
        <f t="shared" si="0"/>
        <v>4166.666666666667</v>
      </c>
      <c r="D18" s="15">
        <f>C18/C6</f>
        <v>0.44726399667951217</v>
      </c>
      <c r="E18" s="15">
        <v>50000</v>
      </c>
      <c r="F18" s="15">
        <v>0</v>
      </c>
      <c r="G18" s="3">
        <v>50000</v>
      </c>
    </row>
    <row r="19" spans="1:7" ht="18.75">
      <c r="A19" s="2" t="s">
        <v>15</v>
      </c>
      <c r="B19" s="1" t="s">
        <v>62</v>
      </c>
      <c r="C19" s="15">
        <f t="shared" si="0"/>
        <v>60000</v>
      </c>
      <c r="D19" s="15">
        <f>C19/C6</f>
        <v>6.440601552184974</v>
      </c>
      <c r="E19" s="3">
        <v>720000</v>
      </c>
      <c r="F19" s="15">
        <v>0</v>
      </c>
      <c r="G19" s="3">
        <v>720000</v>
      </c>
    </row>
    <row r="20" spans="1:7" s="53" customFormat="1" ht="18.75">
      <c r="A20" s="2" t="s">
        <v>16</v>
      </c>
      <c r="B20" s="1" t="s">
        <v>61</v>
      </c>
      <c r="C20" s="15">
        <f t="shared" si="0"/>
        <v>8900</v>
      </c>
      <c r="D20" s="15">
        <f>C20/C6</f>
        <v>0.9553558969074378</v>
      </c>
      <c r="E20" s="3">
        <v>106800</v>
      </c>
      <c r="F20" s="15">
        <v>0</v>
      </c>
      <c r="G20" s="3">
        <v>106800</v>
      </c>
    </row>
    <row r="21" spans="1:7" ht="18.75">
      <c r="A21" s="2" t="s">
        <v>17</v>
      </c>
      <c r="B21" s="1" t="s">
        <v>50</v>
      </c>
      <c r="C21" s="15">
        <f t="shared" si="0"/>
        <v>1250</v>
      </c>
      <c r="D21" s="15">
        <f>C21/C6</f>
        <v>0.13417919900385364</v>
      </c>
      <c r="E21" s="3">
        <v>15000</v>
      </c>
      <c r="F21" s="55">
        <v>0</v>
      </c>
      <c r="G21" s="3">
        <v>15000</v>
      </c>
    </row>
    <row r="22" spans="1:7" s="53" customFormat="1" ht="21" customHeight="1">
      <c r="A22" s="2" t="s">
        <v>18</v>
      </c>
      <c r="B22" s="1" t="s">
        <v>71</v>
      </c>
      <c r="C22" s="15">
        <f t="shared" si="0"/>
        <v>28333.333333333332</v>
      </c>
      <c r="D22" s="15">
        <f>C22/C6</f>
        <v>3.041395177420682</v>
      </c>
      <c r="E22" s="3">
        <v>340000</v>
      </c>
      <c r="F22" s="15">
        <v>0</v>
      </c>
      <c r="G22" s="3">
        <v>340000</v>
      </c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2833.3333333333335</v>
      </c>
      <c r="D23" s="50">
        <f>C23/C6</f>
        <v>0.30413951774206827</v>
      </c>
      <c r="E23" s="51">
        <v>34000</v>
      </c>
      <c r="F23" s="54">
        <v>0</v>
      </c>
      <c r="G23" s="51">
        <v>34000</v>
      </c>
    </row>
    <row r="24" spans="1:7" ht="18.75">
      <c r="A24" s="2" t="s">
        <v>27</v>
      </c>
      <c r="B24" s="1" t="s">
        <v>72</v>
      </c>
      <c r="C24" s="15">
        <f t="shared" si="0"/>
        <v>6958.333333333333</v>
      </c>
      <c r="D24" s="15">
        <f>C24/C6</f>
        <v>0.7469308744547852</v>
      </c>
      <c r="E24" s="3">
        <v>83500</v>
      </c>
      <c r="F24" s="15">
        <v>83500</v>
      </c>
      <c r="G24" s="3"/>
    </row>
    <row r="25" spans="1:7" ht="18.75">
      <c r="A25" s="2" t="s">
        <v>36</v>
      </c>
      <c r="B25" s="47" t="s">
        <v>73</v>
      </c>
      <c r="C25" s="15">
        <f t="shared" si="0"/>
        <v>3750</v>
      </c>
      <c r="D25" s="15">
        <f>C25/C6</f>
        <v>0.4025375970115609</v>
      </c>
      <c r="E25" s="15">
        <v>45000</v>
      </c>
      <c r="F25" s="15">
        <v>0</v>
      </c>
      <c r="G25" s="3">
        <v>45000</v>
      </c>
    </row>
    <row r="26" spans="1:7" s="53" customFormat="1" ht="37.5">
      <c r="A26" s="2" t="s">
        <v>40</v>
      </c>
      <c r="B26" s="1" t="s">
        <v>74</v>
      </c>
      <c r="C26" s="15">
        <f t="shared" si="0"/>
        <v>12500</v>
      </c>
      <c r="D26" s="15">
        <f>C26/C6</f>
        <v>1.3417919900385362</v>
      </c>
      <c r="E26" s="3">
        <v>150000</v>
      </c>
      <c r="F26" s="3">
        <v>150000</v>
      </c>
      <c r="G26" s="3"/>
    </row>
    <row r="27" spans="1:7" ht="18.75">
      <c r="A27" s="2" t="s">
        <v>47</v>
      </c>
      <c r="B27" s="1" t="s">
        <v>55</v>
      </c>
      <c r="C27" s="15">
        <f t="shared" si="0"/>
        <v>4166.666666666667</v>
      </c>
      <c r="D27" s="15">
        <f>C27/C6</f>
        <v>0.44726399667951217</v>
      </c>
      <c r="E27" s="15">
        <v>50000</v>
      </c>
      <c r="F27" s="15">
        <v>0</v>
      </c>
      <c r="G27" s="3">
        <v>0</v>
      </c>
    </row>
    <row r="28" spans="1:7" ht="18.75">
      <c r="A28" s="2" t="s">
        <v>54</v>
      </c>
      <c r="B28" s="1" t="s">
        <v>64</v>
      </c>
      <c r="C28" s="15">
        <f t="shared" si="0"/>
        <v>1333.3333333333333</v>
      </c>
      <c r="D28" s="15">
        <f>C28/C6</f>
        <v>0.14312447893744387</v>
      </c>
      <c r="E28" s="3">
        <v>16000</v>
      </c>
      <c r="F28" s="3">
        <v>16000</v>
      </c>
      <c r="G28" s="3"/>
    </row>
    <row r="29" spans="1:7" ht="37.5">
      <c r="A29" s="2" t="s">
        <v>56</v>
      </c>
      <c r="B29" s="1" t="s">
        <v>63</v>
      </c>
      <c r="C29" s="15">
        <f t="shared" si="0"/>
        <v>5000</v>
      </c>
      <c r="D29" s="15">
        <f>C29/C6</f>
        <v>0.5367167960154146</v>
      </c>
      <c r="E29" s="3">
        <v>60000</v>
      </c>
      <c r="F29" s="3">
        <v>0</v>
      </c>
      <c r="G29" s="3">
        <v>60000</v>
      </c>
    </row>
    <row r="30" spans="1:7" ht="18.75">
      <c r="A30" s="2" t="s">
        <v>57</v>
      </c>
      <c r="B30" s="1" t="s">
        <v>75</v>
      </c>
      <c r="C30" s="15">
        <f t="shared" si="0"/>
        <v>4166.666666666667</v>
      </c>
      <c r="D30" s="15">
        <f>C30/C6</f>
        <v>0.44726399667951217</v>
      </c>
      <c r="E30" s="3">
        <v>50000</v>
      </c>
      <c r="F30" s="3">
        <v>0</v>
      </c>
      <c r="G30" s="3">
        <v>50000</v>
      </c>
    </row>
    <row r="31" spans="1:7" ht="18.75">
      <c r="A31" s="2" t="s">
        <v>58</v>
      </c>
      <c r="B31" s="1" t="s">
        <v>76</v>
      </c>
      <c r="C31" s="15">
        <f t="shared" si="0"/>
        <v>3541.6666666666665</v>
      </c>
      <c r="D31" s="15">
        <f>C31/C$6</f>
        <v>0.3801743971775853</v>
      </c>
      <c r="E31" s="3">
        <v>42500</v>
      </c>
      <c r="F31" s="3">
        <v>42500</v>
      </c>
      <c r="G31" s="3"/>
    </row>
    <row r="32" spans="1:7" ht="18.75">
      <c r="A32" s="2" t="s">
        <v>59</v>
      </c>
      <c r="B32" s="1" t="s">
        <v>77</v>
      </c>
      <c r="C32" s="15">
        <f t="shared" si="0"/>
        <v>1250</v>
      </c>
      <c r="D32" s="15">
        <f>C32/C$6</f>
        <v>0.13417919900385364</v>
      </c>
      <c r="E32" s="3">
        <v>15000</v>
      </c>
      <c r="F32" s="3">
        <v>15000</v>
      </c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148812.5563333333</v>
      </c>
      <c r="D33" s="14">
        <f>D25+D24+D23+D22+D21+D20+D19+D17+D16+D15+D14+D26+D27+D28+D29+D30+D31</f>
        <v>15.97403968841801</v>
      </c>
      <c r="E33" s="14">
        <f>E25+E24+E23+E22+E21+E20+E19+E18+E17+E16+E15+E14+E26+E27+E28+E29+E30+E31</f>
        <v>1835750.676</v>
      </c>
      <c r="F33" s="14">
        <f>F25+F24+F23+F22+F21+F20+F19+F18+F17+F16+F15+F14+F26+F27+F28+F29+F30+F31+F32</f>
        <v>379950.676</v>
      </c>
      <c r="G33" s="14">
        <f>G25+G24+G23+G22+G21+G20+G19+G17+G16+G15+G14+G26+G27+G28+G29+G30</f>
        <v>1370800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15.593865291240425</v>
      </c>
      <c r="E34" s="3"/>
      <c r="F34" s="3">
        <f>(F30+F29+F28+F27+F26+F25+F24+F23+F22+F21+F20+F19+F17+F16+F15+F14)/12/C6</f>
        <v>2.8844115615954085</v>
      </c>
      <c r="G34" s="3">
        <f>(G30+G29+G28+G27+G26+G25+G24+G23+G22+G21+G20+G19+G17+G16+G15+G14)/12/C6</f>
        <v>12.262189732965503</v>
      </c>
    </row>
    <row r="35" spans="1:7" ht="37.5">
      <c r="A35" s="11" t="s">
        <v>21</v>
      </c>
      <c r="B35" s="20" t="s">
        <v>37</v>
      </c>
      <c r="C35" s="14">
        <f>D35*C6</f>
        <v>26736.633</v>
      </c>
      <c r="D35" s="21">
        <f>ROUND((D34+D12)/84.5*12,2)</f>
        <v>2.87</v>
      </c>
      <c r="E35" s="14">
        <f>D35*12*C6</f>
        <v>320839.59599999996</v>
      </c>
      <c r="F35" s="21">
        <f>ROUND((F33+F12)/C6/12/84.5*12,2)</f>
        <v>1.14</v>
      </c>
      <c r="G35" s="21">
        <f>ROUND((G34+G12)/84.5*12,2)</f>
        <v>1.74</v>
      </c>
    </row>
    <row r="36" spans="1:7" ht="37.5">
      <c r="A36" s="22" t="s">
        <v>22</v>
      </c>
      <c r="B36" s="23" t="s">
        <v>23</v>
      </c>
      <c r="C36" s="14">
        <f>ROUND((C33+C12)/84.5*3.5,2)</f>
        <v>7954.25</v>
      </c>
      <c r="D36" s="14">
        <f>C36/C6</f>
        <v>0.8538359149411222</v>
      </c>
      <c r="E36" s="14">
        <f>ROUND((E33+E12)/84.5*3.5,2)</f>
        <v>97522.01</v>
      </c>
      <c r="F36" s="14">
        <f>ROUND(((F33+F12)/12/C6)/84.5*3.5,2)</f>
        <v>0.33</v>
      </c>
      <c r="G36" s="14">
        <f>ROUND(((G33+G12)/12/C6)/84.5*3.5,2)</f>
        <v>0.51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24.337875603359134</v>
      </c>
      <c r="E38" s="14"/>
      <c r="F38" s="14">
        <f>(F33+F12)/12/C6+F35+F36</f>
        <v>9.508765157776848</v>
      </c>
      <c r="G38" s="14">
        <f>(G33+G12)/12/C6+G35+G36</f>
        <v>14.512189732965503</v>
      </c>
    </row>
    <row r="39" spans="1:7" ht="18.75">
      <c r="A39" s="18"/>
      <c r="B39" s="62" t="s">
        <v>35</v>
      </c>
      <c r="C39" s="63"/>
      <c r="D39" s="64">
        <f>D38-(C7/12/C6+(D41)/C6)</f>
        <v>23.332448680929023</v>
      </c>
      <c r="E39" s="65"/>
      <c r="F39" s="56">
        <f>F38-(C7+D41*12)/12/C6</f>
        <v>8.503338235346737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66" t="s">
        <v>34</v>
      </c>
      <c r="C41" s="66"/>
      <c r="D41" s="27">
        <f>C43/100*88</f>
        <v>3571.04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4058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250</v>
      </c>
      <c r="D44" s="31"/>
      <c r="E44" s="31"/>
      <c r="F44" s="31"/>
      <c r="G44" s="32"/>
    </row>
    <row r="45" spans="1:7" ht="18">
      <c r="A45" s="28"/>
      <c r="B45" s="59" t="s">
        <v>65</v>
      </c>
      <c r="C45" s="34">
        <v>250</v>
      </c>
      <c r="D45" s="31"/>
      <c r="E45" s="31"/>
      <c r="F45" s="31"/>
      <c r="G45" s="32"/>
    </row>
    <row r="46" spans="1:7" ht="18">
      <c r="A46" s="28"/>
      <c r="B46" s="29" t="s">
        <v>29</v>
      </c>
      <c r="C46" s="34"/>
      <c r="D46" s="31"/>
      <c r="E46" s="31"/>
      <c r="F46" s="31"/>
      <c r="G46" s="32"/>
    </row>
    <row r="47" spans="1:7" ht="18.75">
      <c r="A47" s="28"/>
      <c r="B47" s="59" t="s">
        <v>30</v>
      </c>
      <c r="C47" s="61" t="s">
        <v>68</v>
      </c>
      <c r="D47" s="31"/>
      <c r="E47" s="31"/>
      <c r="F47" s="31"/>
      <c r="G47" s="32"/>
    </row>
    <row r="48" spans="1:7" ht="18.75">
      <c r="A48" s="28"/>
      <c r="B48" s="59" t="s">
        <v>66</v>
      </c>
      <c r="C48" s="60">
        <v>350</v>
      </c>
      <c r="D48" s="31"/>
      <c r="E48" s="31"/>
      <c r="F48" s="31"/>
      <c r="G48" s="32"/>
    </row>
    <row r="49" spans="1:7" ht="18.75">
      <c r="A49" s="28"/>
      <c r="B49" s="59" t="s">
        <v>67</v>
      </c>
      <c r="C49" s="60">
        <v>708</v>
      </c>
      <c r="D49" s="31"/>
      <c r="E49" s="31"/>
      <c r="F49" s="31"/>
      <c r="G49" s="32"/>
    </row>
    <row r="50" spans="1:7" ht="15">
      <c r="A50" s="28"/>
      <c r="B50" s="31"/>
      <c r="C50" s="31"/>
      <c r="D50" s="31"/>
      <c r="E50" s="32"/>
      <c r="F50" s="6"/>
      <c r="G50" s="6"/>
    </row>
    <row r="51" spans="1:7" ht="15">
      <c r="A51" s="28"/>
      <c r="B51" s="31"/>
      <c r="C51" s="31"/>
      <c r="D51" s="31"/>
      <c r="E51" s="32"/>
      <c r="F51" s="6"/>
      <c r="G51" s="6"/>
    </row>
    <row r="52" spans="1:7" ht="15">
      <c r="A52" s="28"/>
      <c r="B52" s="31"/>
      <c r="C52" s="31"/>
      <c r="D52" s="31"/>
      <c r="E52" s="32"/>
      <c r="F52" s="6"/>
      <c r="G52" s="6"/>
    </row>
    <row r="53" spans="1:7" ht="48.75" customHeight="1">
      <c r="A53" s="58" t="s">
        <v>39</v>
      </c>
      <c r="B53" s="58"/>
      <c r="C53" s="36"/>
      <c r="D53" s="58"/>
      <c r="E53" s="31"/>
      <c r="F53" s="31"/>
      <c r="G53" s="32"/>
    </row>
    <row r="54" spans="1:6" ht="15">
      <c r="A54" s="25"/>
      <c r="B54" s="25"/>
      <c r="C54" s="36"/>
      <c r="D54" s="26"/>
      <c r="E54" s="26"/>
      <c r="F54" s="2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1:6" ht="15">
      <c r="A63" s="35"/>
      <c r="B63" s="35"/>
      <c r="C63" s="36"/>
      <c r="D63" s="36"/>
      <c r="E63" s="36"/>
      <c r="F63" s="36"/>
    </row>
    <row r="64" spans="1:6" ht="15">
      <c r="A64" s="35"/>
      <c r="B64" s="35"/>
      <c r="C64" s="36"/>
      <c r="D64" s="36"/>
      <c r="E64" s="36"/>
      <c r="F64" s="36"/>
    </row>
    <row r="65" spans="1:6" ht="15">
      <c r="A65" s="35"/>
      <c r="B65" s="35"/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  <row r="101" spans="4:6" ht="15">
      <c r="D101" s="36"/>
      <c r="E101" s="36"/>
      <c r="F101" s="36"/>
    </row>
  </sheetData>
  <sheetProtection/>
  <mergeCells count="16">
    <mergeCell ref="E1:G1"/>
    <mergeCell ref="A2:G2"/>
    <mergeCell ref="C4:E4"/>
    <mergeCell ref="C5:E5"/>
    <mergeCell ref="C6:E6"/>
    <mergeCell ref="C7:E7"/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2018-05-23T09:03:52Z</dcterms:modified>
  <cp:category/>
  <cp:version/>
  <cp:contentType/>
  <cp:contentStatus/>
</cp:coreProperties>
</file>